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ll Precepting Bodies" sheetId="1" r:id="rId1"/>
  </sheets>
  <definedNames>
    <definedName name="_xlnm.Print_Area" localSheetId="0">'All Precepting Bodies'!$A$1:$T$42</definedName>
  </definedNames>
  <calcPr fullCalcOnLoad="1"/>
</workbook>
</file>

<file path=xl/sharedStrings.xml><?xml version="1.0" encoding="utf-8"?>
<sst xmlns="http://schemas.openxmlformats.org/spreadsheetml/2006/main" count="95" uniqueCount="27">
  <si>
    <t>£</t>
  </si>
  <si>
    <t>Precepting Body</t>
  </si>
  <si>
    <t>Increase</t>
  </si>
  <si>
    <t xml:space="preserve">   Band D</t>
  </si>
  <si>
    <t xml:space="preserve">   Band A</t>
  </si>
  <si>
    <t xml:space="preserve">   Band C</t>
  </si>
  <si>
    <t xml:space="preserve">   Band B</t>
  </si>
  <si>
    <t xml:space="preserve">   Band E</t>
  </si>
  <si>
    <t xml:space="preserve">   Band F</t>
  </si>
  <si>
    <t xml:space="preserve">   Band G</t>
  </si>
  <si>
    <t xml:space="preserve">   Band H</t>
  </si>
  <si>
    <t xml:space="preserve">Total </t>
  </si>
  <si>
    <t xml:space="preserve">Total Whitworth Parish </t>
  </si>
  <si>
    <t>%</t>
  </si>
  <si>
    <t xml:space="preserve">        Increase</t>
  </si>
  <si>
    <t>Annual</t>
  </si>
  <si>
    <t>Weekly</t>
  </si>
  <si>
    <t>2005/06</t>
  </si>
  <si>
    <t>2006/07</t>
  </si>
  <si>
    <t>Council Tax Band Increases 2006/07</t>
  </si>
  <si>
    <t>Lancashire County Council</t>
  </si>
  <si>
    <t>Lancashire Police Authority</t>
  </si>
  <si>
    <t xml:space="preserve">Rossendale BC </t>
  </si>
  <si>
    <t>Whitworth Parish Council</t>
  </si>
  <si>
    <t>Whitworth + RBC</t>
  </si>
  <si>
    <t xml:space="preserve">Lancashire Fire Authority </t>
  </si>
  <si>
    <t>Appendix 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</si>
</sst>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&quot;£&quot;#,##0"/>
    <numFmt numFmtId="177" formatCode="#\p"/>
    <numFmt numFmtId="178" formatCode="#.0\p"/>
  </numFmts>
  <fonts count="4">
    <font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Border="1" applyAlignment="1" quotePrefix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quotePrefix="1">
      <alignment horizontal="center"/>
    </xf>
    <xf numFmtId="2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4.7109375" style="2" customWidth="1"/>
    <col min="4" max="4" width="11.421875" style="2" customWidth="1"/>
    <col min="5" max="5" width="14.57421875" style="3" hidden="1" customWidth="1"/>
    <col min="6" max="6" width="12.00390625" style="3" customWidth="1"/>
    <col min="7" max="8" width="11.421875" style="2" customWidth="1"/>
    <col min="9" max="9" width="12.421875" style="2" hidden="1" customWidth="1"/>
    <col min="10" max="10" width="13.7109375" style="2" customWidth="1"/>
    <col min="11" max="12" width="11.28125" style="2" customWidth="1"/>
    <col min="13" max="13" width="14.28125" style="2" hidden="1" customWidth="1"/>
    <col min="14" max="14" width="14.421875" style="2" customWidth="1"/>
    <col min="15" max="16" width="11.421875" style="2" customWidth="1"/>
    <col min="17" max="17" width="14.7109375" style="2" hidden="1" customWidth="1"/>
    <col min="18" max="18" width="14.28125" style="2" customWidth="1"/>
    <col min="19" max="19" width="11.8515625" style="2" customWidth="1"/>
    <col min="20" max="20" width="11.140625" style="2" customWidth="1"/>
    <col min="21" max="16384" width="9.140625" style="2" customWidth="1"/>
  </cols>
  <sheetData>
    <row r="1" spans="1:19" ht="18">
      <c r="A1" s="31" t="s">
        <v>19</v>
      </c>
      <c r="S1" s="2" t="s">
        <v>26</v>
      </c>
    </row>
    <row r="3" spans="1:20" ht="18">
      <c r="A3" s="7"/>
      <c r="B3" s="5"/>
      <c r="C3" s="6"/>
      <c r="D3" s="18"/>
      <c r="F3" s="4"/>
      <c r="G3" s="8" t="s">
        <v>4</v>
      </c>
      <c r="H3" s="6"/>
      <c r="I3" s="3"/>
      <c r="J3" s="4"/>
      <c r="K3" s="8" t="s">
        <v>6</v>
      </c>
      <c r="L3" s="6"/>
      <c r="M3" s="3"/>
      <c r="N3" s="23"/>
      <c r="O3" s="8" t="s">
        <v>5</v>
      </c>
      <c r="P3" s="6"/>
      <c r="Q3" s="3"/>
      <c r="R3" s="23"/>
      <c r="S3" s="8" t="s">
        <v>3</v>
      </c>
      <c r="T3" s="6"/>
    </row>
    <row r="4" spans="1:20" ht="18">
      <c r="A4" s="9" t="s">
        <v>1</v>
      </c>
      <c r="C4" s="1"/>
      <c r="D4" s="21" t="s">
        <v>13</v>
      </c>
      <c r="F4" s="24"/>
      <c r="G4" s="10" t="s">
        <v>14</v>
      </c>
      <c r="H4" s="27"/>
      <c r="I4" s="3"/>
      <c r="J4" s="24"/>
      <c r="K4" s="10" t="s">
        <v>14</v>
      </c>
      <c r="L4" s="27"/>
      <c r="M4" s="3"/>
      <c r="N4" s="24"/>
      <c r="O4" s="10" t="s">
        <v>14</v>
      </c>
      <c r="P4" s="27"/>
      <c r="Q4" s="3"/>
      <c r="R4" s="24"/>
      <c r="S4" s="10" t="s">
        <v>14</v>
      </c>
      <c r="T4" s="27"/>
    </row>
    <row r="5" spans="1:20" ht="18">
      <c r="A5" s="9"/>
      <c r="C5" s="1"/>
      <c r="D5" s="21" t="s">
        <v>2</v>
      </c>
      <c r="E5" s="22" t="s">
        <v>17</v>
      </c>
      <c r="F5" s="25" t="s">
        <v>18</v>
      </c>
      <c r="G5" s="2" t="s">
        <v>15</v>
      </c>
      <c r="H5" s="1" t="s">
        <v>16</v>
      </c>
      <c r="I5" s="22" t="s">
        <v>17</v>
      </c>
      <c r="J5" s="25" t="s">
        <v>18</v>
      </c>
      <c r="K5" s="2" t="s">
        <v>15</v>
      </c>
      <c r="L5" s="1" t="s">
        <v>16</v>
      </c>
      <c r="M5" s="22" t="s">
        <v>17</v>
      </c>
      <c r="N5" s="25" t="s">
        <v>18</v>
      </c>
      <c r="O5" s="2" t="s">
        <v>15</v>
      </c>
      <c r="P5" s="1" t="s">
        <v>16</v>
      </c>
      <c r="Q5" s="22" t="s">
        <v>17</v>
      </c>
      <c r="R5" s="25" t="s">
        <v>18</v>
      </c>
      <c r="S5" s="2" t="s">
        <v>15</v>
      </c>
      <c r="T5" s="1" t="s">
        <v>16</v>
      </c>
    </row>
    <row r="6" spans="1:20" ht="18">
      <c r="A6" s="11"/>
      <c r="B6" s="12"/>
      <c r="C6" s="13"/>
      <c r="D6" s="20"/>
      <c r="F6" s="15" t="s">
        <v>0</v>
      </c>
      <c r="G6" s="14" t="s">
        <v>0</v>
      </c>
      <c r="H6" s="15" t="s">
        <v>0</v>
      </c>
      <c r="I6" s="3"/>
      <c r="J6" s="14" t="s">
        <v>0</v>
      </c>
      <c r="K6" s="33" t="s">
        <v>0</v>
      </c>
      <c r="L6" s="15" t="s">
        <v>0</v>
      </c>
      <c r="M6" s="3"/>
      <c r="N6" s="15" t="s">
        <v>0</v>
      </c>
      <c r="O6" s="14" t="s">
        <v>0</v>
      </c>
      <c r="P6" s="15" t="s">
        <v>0</v>
      </c>
      <c r="Q6" s="3"/>
      <c r="R6" s="15" t="s">
        <v>0</v>
      </c>
      <c r="S6" s="14" t="s">
        <v>0</v>
      </c>
      <c r="T6" s="15" t="s">
        <v>0</v>
      </c>
    </row>
    <row r="7" spans="1:20" ht="18">
      <c r="A7" s="4"/>
      <c r="B7" s="5"/>
      <c r="C7" s="6"/>
      <c r="D7" s="18"/>
      <c r="F7" s="28"/>
      <c r="G7" s="29"/>
      <c r="H7" s="29"/>
      <c r="I7" s="3"/>
      <c r="J7" s="28"/>
      <c r="K7" s="29"/>
      <c r="L7" s="29"/>
      <c r="M7" s="3"/>
      <c r="N7" s="28"/>
      <c r="O7" s="29"/>
      <c r="P7" s="29"/>
      <c r="Q7" s="3"/>
      <c r="R7" s="28"/>
      <c r="S7" s="29"/>
      <c r="T7" s="18"/>
    </row>
    <row r="8" spans="1:20" ht="18">
      <c r="A8" s="34" t="s">
        <v>22</v>
      </c>
      <c r="C8" s="1"/>
      <c r="D8" s="32">
        <f>S8/Q8</f>
        <v>0.022015204113020256</v>
      </c>
      <c r="E8" s="3">
        <f>Q8/9*6</f>
        <v>151.7133333333333</v>
      </c>
      <c r="F8" s="16">
        <f>R8/9*6</f>
        <v>155.05333333333334</v>
      </c>
      <c r="G8" s="16">
        <f>F8-E8</f>
        <v>3.340000000000032</v>
      </c>
      <c r="H8" s="16">
        <f>ROUND(G8/52,2)</f>
        <v>0.06</v>
      </c>
      <c r="I8" s="3">
        <f>Q8/9*7</f>
        <v>176.99888888888887</v>
      </c>
      <c r="J8" s="16">
        <f>R8/9*7</f>
        <v>180.89555555555555</v>
      </c>
      <c r="K8" s="16">
        <f>J8-I8</f>
        <v>3.8966666666666754</v>
      </c>
      <c r="L8" s="16">
        <f>ROUND(K8/52,2)</f>
        <v>0.07</v>
      </c>
      <c r="M8" s="3">
        <f>Q8/9*8</f>
        <v>202.28444444444443</v>
      </c>
      <c r="N8" s="16">
        <f>R8/9*8</f>
        <v>206.73777777777778</v>
      </c>
      <c r="O8" s="16">
        <f>N8-M8</f>
        <v>4.453333333333347</v>
      </c>
      <c r="P8" s="16">
        <f>ROUND(O8/52,2)</f>
        <v>0.09</v>
      </c>
      <c r="Q8" s="3">
        <v>227.57</v>
      </c>
      <c r="R8" s="16">
        <v>232.58</v>
      </c>
      <c r="S8" s="16">
        <f>+R8-Q8</f>
        <v>5.010000000000019</v>
      </c>
      <c r="T8" s="16">
        <f>ROUND(S8/52,2)</f>
        <v>0.1</v>
      </c>
    </row>
    <row r="9" spans="1:20" ht="18">
      <c r="A9" s="9"/>
      <c r="C9" s="1"/>
      <c r="D9" s="19"/>
      <c r="F9" s="16"/>
      <c r="G9" s="19"/>
      <c r="H9" s="19"/>
      <c r="I9" s="3"/>
      <c r="J9" s="16"/>
      <c r="K9" s="19"/>
      <c r="L9" s="19"/>
      <c r="N9" s="16"/>
      <c r="O9" s="19"/>
      <c r="P9" s="19"/>
      <c r="R9" s="16"/>
      <c r="S9" s="19"/>
      <c r="T9" s="19"/>
    </row>
    <row r="10" spans="1:20" ht="18">
      <c r="A10" s="9" t="s">
        <v>20</v>
      </c>
      <c r="C10" s="1"/>
      <c r="D10" s="32">
        <f>S10/Q10</f>
        <v>0.04899556977343764</v>
      </c>
      <c r="E10" s="3">
        <f>Q10/9*6</f>
        <v>633.5266666666666</v>
      </c>
      <c r="F10" s="16">
        <f>R10/9*6</f>
        <v>664.5666666666667</v>
      </c>
      <c r="G10" s="16">
        <f>F10-E10</f>
        <v>31.040000000000077</v>
      </c>
      <c r="H10" s="16">
        <f>ROUND(G10/52,2)</f>
        <v>0.6</v>
      </c>
      <c r="I10" s="3">
        <f>Q10/9*7</f>
        <v>739.1144444444444</v>
      </c>
      <c r="J10" s="16">
        <f>R10/9*7</f>
        <v>775.3277777777778</v>
      </c>
      <c r="K10" s="16">
        <f>J10-I10</f>
        <v>36.21333333333337</v>
      </c>
      <c r="L10" s="16">
        <f>ROUND(K10/52,2)</f>
        <v>0.7</v>
      </c>
      <c r="M10" s="3">
        <f>Q10/9*8</f>
        <v>844.7022222222222</v>
      </c>
      <c r="N10" s="16">
        <f>R10/9*8</f>
        <v>886.088888888889</v>
      </c>
      <c r="O10" s="16">
        <f>N10-M10</f>
        <v>41.38666666666677</v>
      </c>
      <c r="P10" s="16">
        <f>ROUND(O10/52,2)</f>
        <v>0.8</v>
      </c>
      <c r="Q10" s="3">
        <v>950.29</v>
      </c>
      <c r="R10" s="16">
        <v>996.85</v>
      </c>
      <c r="S10" s="16">
        <f>+R10-Q10</f>
        <v>46.56000000000006</v>
      </c>
      <c r="T10" s="16">
        <f>ROUND(S10/52,2)</f>
        <v>0.9</v>
      </c>
    </row>
    <row r="11" spans="1:20" ht="18">
      <c r="A11" s="9"/>
      <c r="C11" s="1"/>
      <c r="D11" s="32"/>
      <c r="F11" s="16"/>
      <c r="G11" s="16"/>
      <c r="H11" s="16"/>
      <c r="I11" s="3"/>
      <c r="J11" s="16"/>
      <c r="K11" s="16"/>
      <c r="L11" s="16"/>
      <c r="M11" s="3"/>
      <c r="N11" s="16"/>
      <c r="O11" s="16"/>
      <c r="P11" s="16"/>
      <c r="Q11" s="3"/>
      <c r="R11" s="16"/>
      <c r="S11" s="16"/>
      <c r="T11" s="16"/>
    </row>
    <row r="12" spans="1:20" ht="18">
      <c r="A12" s="9" t="s">
        <v>25</v>
      </c>
      <c r="C12" s="1"/>
      <c r="D12" s="32">
        <f>S12/Q12</f>
        <v>0.05009596928982724</v>
      </c>
      <c r="E12" s="3">
        <f>Q12/9*6</f>
        <v>34.733333333333334</v>
      </c>
      <c r="F12" s="16">
        <f>R12/9*6</f>
        <v>36.47333333333333</v>
      </c>
      <c r="G12" s="16">
        <f>F12-E12</f>
        <v>1.7399999999999949</v>
      </c>
      <c r="H12" s="16">
        <f>ROUND(G12/52,2)</f>
        <v>0.03</v>
      </c>
      <c r="I12" s="3">
        <f>Q12/9*7</f>
        <v>40.52222222222222</v>
      </c>
      <c r="J12" s="16">
        <f>R12/9*7</f>
        <v>42.55222222222222</v>
      </c>
      <c r="K12" s="16">
        <f>J12-I12</f>
        <v>2.030000000000001</v>
      </c>
      <c r="L12" s="16">
        <f>ROUND(K12/52,2)</f>
        <v>0.04</v>
      </c>
      <c r="M12" s="3">
        <f>Q12/9*8</f>
        <v>46.31111111111111</v>
      </c>
      <c r="N12" s="16">
        <f>R12/9*8</f>
        <v>48.63111111111111</v>
      </c>
      <c r="O12" s="16">
        <f>N12-M12</f>
        <v>2.3200000000000003</v>
      </c>
      <c r="P12" s="16">
        <f>ROUND(O12/52,2)</f>
        <v>0.04</v>
      </c>
      <c r="Q12" s="3">
        <v>52.1</v>
      </c>
      <c r="R12" s="16">
        <v>54.71</v>
      </c>
      <c r="S12" s="16">
        <f>+R12-Q12</f>
        <v>2.6099999999999994</v>
      </c>
      <c r="T12" s="16">
        <f>ROUND(S12/52,2)</f>
        <v>0.05</v>
      </c>
    </row>
    <row r="13" spans="1:20" ht="18">
      <c r="A13" s="9"/>
      <c r="C13" s="1"/>
      <c r="D13" s="32"/>
      <c r="F13" s="16"/>
      <c r="G13" s="16"/>
      <c r="H13" s="16"/>
      <c r="I13" s="3"/>
      <c r="J13" s="16"/>
      <c r="K13" s="16"/>
      <c r="L13" s="16"/>
      <c r="M13" s="3"/>
      <c r="N13" s="16"/>
      <c r="O13" s="16"/>
      <c r="P13" s="16"/>
      <c r="Q13" s="3"/>
      <c r="R13" s="16"/>
      <c r="S13" s="16"/>
      <c r="T13" s="16"/>
    </row>
    <row r="14" spans="1:20" ht="18">
      <c r="A14" s="9" t="s">
        <v>21</v>
      </c>
      <c r="C14" s="1"/>
      <c r="D14" s="32">
        <f>S14/Q14</f>
        <v>0.049851466765688864</v>
      </c>
      <c r="E14" s="3">
        <f>Q14/9*6</f>
        <v>71.81333333333333</v>
      </c>
      <c r="F14" s="16">
        <f>R14/9*6</f>
        <v>75.39333333333333</v>
      </c>
      <c r="G14" s="16">
        <f>F14-E14</f>
        <v>3.5799999999999983</v>
      </c>
      <c r="H14" s="16">
        <f>ROUND(G14/52,2)</f>
        <v>0.07</v>
      </c>
      <c r="I14" s="3">
        <f>Q14/9*7</f>
        <v>83.78222222222223</v>
      </c>
      <c r="J14" s="16">
        <f>R14/9*7</f>
        <v>87.95888888888888</v>
      </c>
      <c r="K14" s="16">
        <f>J14-I14</f>
        <v>4.176666666666648</v>
      </c>
      <c r="L14" s="16">
        <f>ROUND(K14/52,2)</f>
        <v>0.08</v>
      </c>
      <c r="M14" s="3">
        <f>Q14/9*8</f>
        <v>95.75111111111111</v>
      </c>
      <c r="N14" s="16">
        <f>R14/9*8</f>
        <v>100.52444444444444</v>
      </c>
      <c r="O14" s="16">
        <f>N14-M14</f>
        <v>4.773333333333326</v>
      </c>
      <c r="P14" s="16">
        <f>ROUND(O14/52,2)</f>
        <v>0.09</v>
      </c>
      <c r="Q14" s="3">
        <v>107.72</v>
      </c>
      <c r="R14" s="16">
        <v>113.09</v>
      </c>
      <c r="S14" s="16">
        <f>+R14-Q14</f>
        <v>5.3700000000000045</v>
      </c>
      <c r="T14" s="16">
        <f>ROUND(S14/52,2)</f>
        <v>0.1</v>
      </c>
    </row>
    <row r="15" spans="1:20" ht="18">
      <c r="A15" s="9"/>
      <c r="C15" s="1"/>
      <c r="D15" s="19"/>
      <c r="F15" s="16"/>
      <c r="G15" s="19"/>
      <c r="H15" s="19"/>
      <c r="I15" s="3"/>
      <c r="J15" s="16"/>
      <c r="K15" s="19"/>
      <c r="L15" s="19"/>
      <c r="M15" s="3"/>
      <c r="N15" s="16"/>
      <c r="O15" s="19"/>
      <c r="P15" s="19"/>
      <c r="Q15" s="3"/>
      <c r="R15" s="16"/>
      <c r="S15" s="19"/>
      <c r="T15" s="19"/>
    </row>
    <row r="16" spans="1:20" ht="18.75" thickBot="1">
      <c r="A16" s="34" t="s">
        <v>11</v>
      </c>
      <c r="C16" s="1"/>
      <c r="D16" s="32">
        <f>S16/Q16</f>
        <v>0.04451737336283722</v>
      </c>
      <c r="E16" s="3">
        <f>SUM(E8:E12)</f>
        <v>819.9733333333334</v>
      </c>
      <c r="F16" s="17">
        <f>SUM(F8:F15)</f>
        <v>931.4866666666668</v>
      </c>
      <c r="G16" s="17">
        <f aca="true" t="shared" si="0" ref="G16:T16">SUM(G8:G15)</f>
        <v>39.7000000000001</v>
      </c>
      <c r="H16" s="17">
        <f t="shared" si="0"/>
        <v>0.76</v>
      </c>
      <c r="I16" s="17">
        <f t="shared" si="0"/>
        <v>1040.4177777777777</v>
      </c>
      <c r="J16" s="17">
        <f t="shared" si="0"/>
        <v>1086.7344444444445</v>
      </c>
      <c r="K16" s="17">
        <f t="shared" si="0"/>
        <v>46.31666666666669</v>
      </c>
      <c r="L16" s="17">
        <f t="shared" si="0"/>
        <v>0.89</v>
      </c>
      <c r="M16" s="17">
        <f t="shared" si="0"/>
        <v>1189.048888888889</v>
      </c>
      <c r="N16" s="17">
        <f t="shared" si="0"/>
        <v>1241.9822222222224</v>
      </c>
      <c r="O16" s="17">
        <f t="shared" si="0"/>
        <v>52.933333333333444</v>
      </c>
      <c r="P16" s="17">
        <f t="shared" si="0"/>
        <v>1.02</v>
      </c>
      <c r="Q16" s="17">
        <f t="shared" si="0"/>
        <v>1337.6799999999998</v>
      </c>
      <c r="R16" s="17">
        <f t="shared" si="0"/>
        <v>1397.23</v>
      </c>
      <c r="S16" s="17">
        <f t="shared" si="0"/>
        <v>59.55000000000008</v>
      </c>
      <c r="T16" s="17">
        <f t="shared" si="0"/>
        <v>1.1500000000000001</v>
      </c>
    </row>
    <row r="17" spans="1:20" ht="18">
      <c r="A17" s="9"/>
      <c r="C17" s="1"/>
      <c r="D17" s="19"/>
      <c r="F17" s="16"/>
      <c r="G17" s="19"/>
      <c r="H17" s="19"/>
      <c r="I17" s="3"/>
      <c r="J17" s="16"/>
      <c r="K17" s="19"/>
      <c r="L17" s="19"/>
      <c r="M17" s="3"/>
      <c r="N17" s="16"/>
      <c r="O17" s="19"/>
      <c r="P17" s="19"/>
      <c r="Q17" s="3"/>
      <c r="R17" s="16"/>
      <c r="S17" s="19"/>
      <c r="T17" s="19"/>
    </row>
    <row r="18" spans="1:20" ht="18">
      <c r="A18" s="9" t="s">
        <v>23</v>
      </c>
      <c r="C18" s="1"/>
      <c r="D18" s="32">
        <f>S18/Q18</f>
        <v>0.04909560723514208</v>
      </c>
      <c r="E18" s="3">
        <f>Q18/9*6</f>
        <v>12.900000000000002</v>
      </c>
      <c r="F18" s="16">
        <f>R18/9*6</f>
        <v>13.533333333333333</v>
      </c>
      <c r="G18" s="16">
        <f>+F18-E18</f>
        <v>0.6333333333333311</v>
      </c>
      <c r="H18" s="16">
        <f>ROUND(G18/52,2)</f>
        <v>0.01</v>
      </c>
      <c r="I18" s="3">
        <f>Q18/9*7</f>
        <v>15.050000000000002</v>
      </c>
      <c r="J18" s="16">
        <f>R18/9*7</f>
        <v>15.788888888888888</v>
      </c>
      <c r="K18" s="16">
        <f>+J18-I18</f>
        <v>0.7388888888888854</v>
      </c>
      <c r="L18" s="16">
        <f>ROUND(K18/52,2)</f>
        <v>0.01</v>
      </c>
      <c r="M18" s="3">
        <f>Q18/9*8</f>
        <v>17.200000000000003</v>
      </c>
      <c r="N18" s="16">
        <f>R18/9*8</f>
        <v>18.044444444444444</v>
      </c>
      <c r="O18" s="16">
        <f>+N18-M18</f>
        <v>0.8444444444444414</v>
      </c>
      <c r="P18" s="16">
        <f>ROUND(O18/52,2)</f>
        <v>0.02</v>
      </c>
      <c r="Q18" s="3">
        <v>19.35</v>
      </c>
      <c r="R18" s="16">
        <v>20.3</v>
      </c>
      <c r="S18" s="16">
        <f>+R18-Q18</f>
        <v>0.9499999999999993</v>
      </c>
      <c r="T18" s="16">
        <f>ROUND(S18/52,2)</f>
        <v>0.02</v>
      </c>
    </row>
    <row r="19" spans="1:20" ht="18">
      <c r="A19" s="9"/>
      <c r="C19" s="1"/>
      <c r="D19" s="19"/>
      <c r="F19" s="16"/>
      <c r="G19" s="19"/>
      <c r="H19" s="19"/>
      <c r="I19" s="3"/>
      <c r="J19" s="16"/>
      <c r="K19" s="19"/>
      <c r="L19" s="19"/>
      <c r="M19" s="3"/>
      <c r="N19" s="16"/>
      <c r="O19" s="19"/>
      <c r="P19" s="19"/>
      <c r="Q19" s="3"/>
      <c r="R19" s="16"/>
      <c r="S19" s="19"/>
      <c r="T19" s="19"/>
    </row>
    <row r="20" spans="1:20" ht="18.75" thickBot="1">
      <c r="A20" s="34" t="s">
        <v>12</v>
      </c>
      <c r="C20" s="1"/>
      <c r="D20" s="32">
        <f>S20/Q20</f>
        <v>0.044582654768133424</v>
      </c>
      <c r="E20" s="3">
        <f aca="true" t="shared" si="1" ref="E20:S20">SUM(E16:E18)</f>
        <v>832.8733333333333</v>
      </c>
      <c r="F20" s="17">
        <f t="shared" si="1"/>
        <v>945.0200000000001</v>
      </c>
      <c r="G20" s="17">
        <f t="shared" si="1"/>
        <v>40.333333333333435</v>
      </c>
      <c r="H20" s="17">
        <f t="shared" si="1"/>
        <v>0.77</v>
      </c>
      <c r="I20" s="3">
        <f t="shared" si="1"/>
        <v>1055.4677777777777</v>
      </c>
      <c r="J20" s="17">
        <f t="shared" si="1"/>
        <v>1102.5233333333333</v>
      </c>
      <c r="K20" s="17">
        <f t="shared" si="1"/>
        <v>47.05555555555558</v>
      </c>
      <c r="L20" s="17">
        <f>SUM(L16:L18)</f>
        <v>0.9</v>
      </c>
      <c r="M20" s="30">
        <f t="shared" si="1"/>
        <v>1206.248888888889</v>
      </c>
      <c r="N20" s="17">
        <f t="shared" si="1"/>
        <v>1260.0266666666669</v>
      </c>
      <c r="O20" s="17">
        <f t="shared" si="1"/>
        <v>53.777777777777885</v>
      </c>
      <c r="P20" s="17">
        <f>SUM(P16:P18)</f>
        <v>1.04</v>
      </c>
      <c r="Q20" s="30">
        <f t="shared" si="1"/>
        <v>1357.0299999999997</v>
      </c>
      <c r="R20" s="17">
        <f t="shared" si="1"/>
        <v>1417.53</v>
      </c>
      <c r="S20" s="17">
        <f t="shared" si="1"/>
        <v>60.500000000000085</v>
      </c>
      <c r="T20" s="17">
        <f>SUM(T16:T18)</f>
        <v>1.1700000000000002</v>
      </c>
    </row>
    <row r="21" spans="1:20" ht="18">
      <c r="A21" s="11"/>
      <c r="B21" s="12"/>
      <c r="C21" s="13"/>
      <c r="D21" s="20"/>
      <c r="F21" s="26"/>
      <c r="G21" s="20"/>
      <c r="H21" s="20"/>
      <c r="I21" s="3"/>
      <c r="J21" s="26"/>
      <c r="K21" s="20"/>
      <c r="L21" s="20"/>
      <c r="M21" s="3"/>
      <c r="N21" s="26"/>
      <c r="O21" s="20"/>
      <c r="P21" s="20"/>
      <c r="Q21" s="3"/>
      <c r="R21" s="26"/>
      <c r="S21" s="20"/>
      <c r="T21" s="20"/>
    </row>
    <row r="22" ht="18">
      <c r="Q22" s="2">
        <f>R20/Q20</f>
        <v>1.0445826547681336</v>
      </c>
    </row>
    <row r="24" spans="1:20" ht="18">
      <c r="A24" s="4"/>
      <c r="B24" s="5"/>
      <c r="C24" s="6"/>
      <c r="D24" s="18"/>
      <c r="F24" s="4"/>
      <c r="G24" s="8" t="s">
        <v>7</v>
      </c>
      <c r="H24" s="6"/>
      <c r="I24" s="3"/>
      <c r="J24" s="4"/>
      <c r="K24" s="8" t="s">
        <v>8</v>
      </c>
      <c r="L24" s="6"/>
      <c r="M24" s="3"/>
      <c r="N24" s="4"/>
      <c r="O24" s="8" t="s">
        <v>9</v>
      </c>
      <c r="P24" s="6"/>
      <c r="Q24" s="3"/>
      <c r="R24" s="4"/>
      <c r="S24" s="8" t="s">
        <v>10</v>
      </c>
      <c r="T24" s="6"/>
    </row>
    <row r="25" spans="1:20" ht="18">
      <c r="A25" s="9" t="s">
        <v>1</v>
      </c>
      <c r="C25" s="1"/>
      <c r="D25" s="21" t="s">
        <v>13</v>
      </c>
      <c r="E25" s="22"/>
      <c r="F25" s="24"/>
      <c r="G25" s="10" t="s">
        <v>14</v>
      </c>
      <c r="H25" s="27"/>
      <c r="I25" s="22"/>
      <c r="J25" s="24"/>
      <c r="K25" s="10" t="s">
        <v>14</v>
      </c>
      <c r="L25" s="27"/>
      <c r="M25" s="22"/>
      <c r="N25" s="24"/>
      <c r="O25" s="10" t="s">
        <v>14</v>
      </c>
      <c r="P25" s="27"/>
      <c r="Q25" s="22"/>
      <c r="R25" s="24"/>
      <c r="S25" s="10" t="s">
        <v>14</v>
      </c>
      <c r="T25" s="27"/>
    </row>
    <row r="26" spans="1:20" ht="18">
      <c r="A26" s="9"/>
      <c r="C26" s="1"/>
      <c r="D26" s="21" t="s">
        <v>2</v>
      </c>
      <c r="E26" s="22" t="s">
        <v>17</v>
      </c>
      <c r="F26" s="25" t="s">
        <v>18</v>
      </c>
      <c r="G26" s="2" t="s">
        <v>15</v>
      </c>
      <c r="H26" s="1" t="s">
        <v>16</v>
      </c>
      <c r="I26" s="22" t="s">
        <v>17</v>
      </c>
      <c r="J26" s="25" t="s">
        <v>18</v>
      </c>
      <c r="K26" s="2" t="s">
        <v>15</v>
      </c>
      <c r="L26" s="1" t="s">
        <v>16</v>
      </c>
      <c r="M26" s="22" t="s">
        <v>17</v>
      </c>
      <c r="N26" s="25" t="s">
        <v>18</v>
      </c>
      <c r="O26" s="2" t="s">
        <v>15</v>
      </c>
      <c r="P26" s="1" t="s">
        <v>16</v>
      </c>
      <c r="Q26" s="22" t="s">
        <v>17</v>
      </c>
      <c r="R26" s="25" t="s">
        <v>18</v>
      </c>
      <c r="S26" s="2" t="s">
        <v>15</v>
      </c>
      <c r="T26" s="1" t="s">
        <v>16</v>
      </c>
    </row>
    <row r="27" spans="1:20" ht="18">
      <c r="A27" s="11"/>
      <c r="B27" s="12"/>
      <c r="C27" s="13"/>
      <c r="D27" s="20"/>
      <c r="F27" s="15" t="s">
        <v>0</v>
      </c>
      <c r="G27" s="14" t="s">
        <v>0</v>
      </c>
      <c r="H27" s="15" t="s">
        <v>0</v>
      </c>
      <c r="I27" s="3"/>
      <c r="J27" s="15" t="s">
        <v>0</v>
      </c>
      <c r="K27" s="14" t="s">
        <v>0</v>
      </c>
      <c r="L27" s="15" t="s">
        <v>0</v>
      </c>
      <c r="M27" s="3"/>
      <c r="N27" s="15" t="s">
        <v>0</v>
      </c>
      <c r="O27" s="14" t="s">
        <v>0</v>
      </c>
      <c r="P27" s="15" t="s">
        <v>0</v>
      </c>
      <c r="Q27" s="3"/>
      <c r="R27" s="15" t="s">
        <v>0</v>
      </c>
      <c r="S27" s="14" t="s">
        <v>0</v>
      </c>
      <c r="T27" s="15" t="s">
        <v>0</v>
      </c>
    </row>
    <row r="28" spans="1:20" ht="18">
      <c r="A28" s="4"/>
      <c r="B28" s="5"/>
      <c r="C28" s="6"/>
      <c r="D28" s="18"/>
      <c r="F28" s="28"/>
      <c r="G28" s="29"/>
      <c r="H28" s="29"/>
      <c r="I28" s="3"/>
      <c r="J28" s="28"/>
      <c r="K28" s="29"/>
      <c r="L28" s="29"/>
      <c r="M28" s="3"/>
      <c r="N28" s="28"/>
      <c r="O28" s="29"/>
      <c r="P28" s="29"/>
      <c r="Q28" s="3"/>
      <c r="R28" s="28"/>
      <c r="S28" s="29"/>
      <c r="T28" s="18"/>
    </row>
    <row r="29" spans="1:20" ht="18">
      <c r="A29" s="34" t="s">
        <v>22</v>
      </c>
      <c r="C29" s="1"/>
      <c r="D29" s="32">
        <f>S29/Q29</f>
        <v>0.022015204113020256</v>
      </c>
      <c r="E29" s="3">
        <f>Q8/9*11</f>
        <v>278.1411111111111</v>
      </c>
      <c r="F29" s="16">
        <f>R8/9*11</f>
        <v>284.26444444444445</v>
      </c>
      <c r="G29" s="16">
        <f>F29-E29</f>
        <v>6.123333333333335</v>
      </c>
      <c r="H29" s="16">
        <f>ROUND(G29/52,2)</f>
        <v>0.12</v>
      </c>
      <c r="I29" s="3">
        <f>Q8/9*13</f>
        <v>328.7122222222222</v>
      </c>
      <c r="J29" s="16">
        <f>R8/9*13</f>
        <v>335.9488888888889</v>
      </c>
      <c r="K29" s="16">
        <f>J29-I29</f>
        <v>7.236666666666736</v>
      </c>
      <c r="L29" s="16">
        <f>ROUND(K29/52,2)</f>
        <v>0.14</v>
      </c>
      <c r="M29" s="3">
        <f>Q8/9*15</f>
        <v>379.2833333333333</v>
      </c>
      <c r="N29" s="16">
        <f>R8/9*15</f>
        <v>387.6333333333333</v>
      </c>
      <c r="O29" s="16">
        <f>N29-M29</f>
        <v>8.350000000000023</v>
      </c>
      <c r="P29" s="16">
        <f>ROUND(O29/52,2)</f>
        <v>0.16</v>
      </c>
      <c r="Q29" s="3">
        <f>Q8*2</f>
        <v>455.14</v>
      </c>
      <c r="R29" s="16">
        <f>R8*2</f>
        <v>465.16</v>
      </c>
      <c r="S29" s="16">
        <f>R29-Q29</f>
        <v>10.020000000000039</v>
      </c>
      <c r="T29" s="16">
        <f>ROUND(S29/52,2)</f>
        <v>0.19</v>
      </c>
    </row>
    <row r="30" spans="1:20" ht="18">
      <c r="A30" s="9"/>
      <c r="C30" s="1"/>
      <c r="D30" s="19"/>
      <c r="F30" s="16"/>
      <c r="G30" s="19"/>
      <c r="H30" s="19"/>
      <c r="I30" s="3"/>
      <c r="J30" s="16"/>
      <c r="K30" s="19"/>
      <c r="L30" s="19"/>
      <c r="M30" s="3"/>
      <c r="N30" s="16"/>
      <c r="O30" s="19"/>
      <c r="P30" s="19"/>
      <c r="Q30" s="3"/>
      <c r="R30" s="16"/>
      <c r="S30" s="19"/>
      <c r="T30" s="19"/>
    </row>
    <row r="31" spans="1:20" ht="18">
      <c r="A31" s="9" t="s">
        <v>20</v>
      </c>
      <c r="C31" s="1"/>
      <c r="D31" s="32">
        <f>S31/Q31</f>
        <v>0.04899556977343764</v>
      </c>
      <c r="E31" s="3">
        <f>Q10/9*11</f>
        <v>1161.4655555555555</v>
      </c>
      <c r="F31" s="16">
        <f>R10/9*11</f>
        <v>1218.3722222222223</v>
      </c>
      <c r="G31" s="16">
        <f>F31-E31</f>
        <v>56.90666666666675</v>
      </c>
      <c r="H31" s="16">
        <f>ROUND(G31/52,2)</f>
        <v>1.09</v>
      </c>
      <c r="I31" s="3">
        <f>Q10/9*13</f>
        <v>1372.641111111111</v>
      </c>
      <c r="J31" s="16">
        <f>R10/9*13</f>
        <v>1439.8944444444446</v>
      </c>
      <c r="K31" s="16">
        <f>J31-I31</f>
        <v>67.25333333333356</v>
      </c>
      <c r="L31" s="16">
        <f>ROUND(K31/52,2)</f>
        <v>1.29</v>
      </c>
      <c r="M31" s="3">
        <f>Q10/9*15</f>
        <v>1583.8166666666666</v>
      </c>
      <c r="N31" s="16">
        <f>R10/9*15</f>
        <v>1661.4166666666667</v>
      </c>
      <c r="O31" s="16">
        <f>N31-M31</f>
        <v>77.60000000000014</v>
      </c>
      <c r="P31" s="16">
        <f>ROUND(O31/52,2)</f>
        <v>1.49</v>
      </c>
      <c r="Q31" s="3">
        <f>Q10*2</f>
        <v>1900.58</v>
      </c>
      <c r="R31" s="16">
        <f>R10*2</f>
        <v>1993.7</v>
      </c>
      <c r="S31" s="16">
        <f>R31-Q31</f>
        <v>93.12000000000012</v>
      </c>
      <c r="T31" s="16">
        <f>ROUND(S31/52,2)</f>
        <v>1.79</v>
      </c>
    </row>
    <row r="32" spans="1:20" ht="18">
      <c r="A32" s="9"/>
      <c r="C32" s="1"/>
      <c r="D32" s="32"/>
      <c r="F32" s="16"/>
      <c r="G32" s="16"/>
      <c r="H32" s="16"/>
      <c r="I32" s="3"/>
      <c r="J32" s="16"/>
      <c r="K32" s="16"/>
      <c r="L32" s="16"/>
      <c r="M32" s="3"/>
      <c r="N32" s="16"/>
      <c r="O32" s="16"/>
      <c r="P32" s="16"/>
      <c r="Q32" s="3"/>
      <c r="R32" s="16"/>
      <c r="S32" s="16"/>
      <c r="T32" s="16"/>
    </row>
    <row r="33" spans="1:20" ht="18">
      <c r="A33" s="9" t="s">
        <v>25</v>
      </c>
      <c r="C33" s="1"/>
      <c r="D33" s="32">
        <f>S33/Q33</f>
        <v>0.05009596928982724</v>
      </c>
      <c r="E33" s="3">
        <f>Q12/9*11</f>
        <v>63.67777777777778</v>
      </c>
      <c r="F33" s="16">
        <f>R12/9*11</f>
        <v>66.86777777777777</v>
      </c>
      <c r="G33" s="16">
        <f>F33-E33</f>
        <v>3.1899999999999977</v>
      </c>
      <c r="H33" s="16">
        <f>ROUND(G33/52,2)</f>
        <v>0.06</v>
      </c>
      <c r="I33" s="3">
        <f>Q12/9*13</f>
        <v>75.25555555555556</v>
      </c>
      <c r="J33" s="16">
        <f>R12/9*13</f>
        <v>79.02555555555556</v>
      </c>
      <c r="K33" s="16">
        <f>J33-I33</f>
        <v>3.769999999999996</v>
      </c>
      <c r="L33" s="16">
        <f>ROUND(K33/52,2)</f>
        <v>0.07</v>
      </c>
      <c r="M33" s="3">
        <f>Q12/9*15</f>
        <v>86.83333333333333</v>
      </c>
      <c r="N33" s="16">
        <f>R12/9*15</f>
        <v>91.18333333333334</v>
      </c>
      <c r="O33" s="16">
        <f>N33-M33</f>
        <v>4.3500000000000085</v>
      </c>
      <c r="P33" s="16">
        <f>ROUND(O33/52,2)</f>
        <v>0.08</v>
      </c>
      <c r="Q33" s="3">
        <f>Q12*2</f>
        <v>104.2</v>
      </c>
      <c r="R33" s="16">
        <f>R12*2</f>
        <v>109.42</v>
      </c>
      <c r="S33" s="16">
        <f>R33-Q33</f>
        <v>5.219999999999999</v>
      </c>
      <c r="T33" s="16">
        <f>ROUND(S33/52,2)</f>
        <v>0.1</v>
      </c>
    </row>
    <row r="34" spans="1:20" ht="18">
      <c r="A34" s="9"/>
      <c r="C34" s="1"/>
      <c r="D34" s="32"/>
      <c r="F34" s="16"/>
      <c r="G34" s="16"/>
      <c r="H34" s="16"/>
      <c r="I34" s="3"/>
      <c r="J34" s="16"/>
      <c r="K34" s="16"/>
      <c r="L34" s="16"/>
      <c r="M34" s="3"/>
      <c r="N34" s="16"/>
      <c r="O34" s="16"/>
      <c r="P34" s="16"/>
      <c r="Q34" s="3"/>
      <c r="R34" s="16"/>
      <c r="S34" s="16"/>
      <c r="T34" s="16"/>
    </row>
    <row r="35" spans="1:20" ht="18">
      <c r="A35" s="9" t="s">
        <v>21</v>
      </c>
      <c r="C35" s="1"/>
      <c r="D35" s="32">
        <f>S35/Q35</f>
        <v>0.049851466765688864</v>
      </c>
      <c r="E35" s="3">
        <f>Q14/9*11</f>
        <v>131.6577777777778</v>
      </c>
      <c r="F35" s="16">
        <f>R14/9*11</f>
        <v>138.2211111111111</v>
      </c>
      <c r="G35" s="16">
        <f>F35-E35</f>
        <v>6.563333333333304</v>
      </c>
      <c r="H35" s="16">
        <f>ROUND(G35/52,2)</f>
        <v>0.13</v>
      </c>
      <c r="I35" s="3">
        <f>Q14/9*13</f>
        <v>155.59555555555556</v>
      </c>
      <c r="J35" s="16">
        <f>R14/9*13</f>
        <v>163.35222222222222</v>
      </c>
      <c r="K35" s="16">
        <f>J35-I35</f>
        <v>7.756666666666661</v>
      </c>
      <c r="L35" s="16">
        <f>ROUND(K35/52,2)</f>
        <v>0.15</v>
      </c>
      <c r="M35" s="3">
        <f>Q14/9*15</f>
        <v>179.53333333333333</v>
      </c>
      <c r="N35" s="16">
        <f>R14/9*15</f>
        <v>188.48333333333332</v>
      </c>
      <c r="O35" s="16">
        <f>N35-M35</f>
        <v>8.949999999999989</v>
      </c>
      <c r="P35" s="16">
        <f>ROUND(O35/52,2)</f>
        <v>0.17</v>
      </c>
      <c r="Q35" s="3">
        <f>Q14*2</f>
        <v>215.44</v>
      </c>
      <c r="R35" s="16">
        <f>R14*2</f>
        <v>226.18</v>
      </c>
      <c r="S35" s="16">
        <f>R35-Q35</f>
        <v>10.740000000000009</v>
      </c>
      <c r="T35" s="16">
        <f>ROUND(S35/52,2)</f>
        <v>0.21</v>
      </c>
    </row>
    <row r="36" spans="1:20" ht="18">
      <c r="A36" s="9"/>
      <c r="C36" s="1"/>
      <c r="D36" s="19"/>
      <c r="F36" s="16"/>
      <c r="G36" s="19"/>
      <c r="H36" s="19"/>
      <c r="I36" s="3"/>
      <c r="J36" s="16"/>
      <c r="K36" s="19"/>
      <c r="L36" s="19"/>
      <c r="M36" s="3"/>
      <c r="N36" s="16"/>
      <c r="O36" s="19"/>
      <c r="P36" s="19"/>
      <c r="Q36" s="3"/>
      <c r="R36" s="16"/>
      <c r="S36" s="19"/>
      <c r="T36" s="19"/>
    </row>
    <row r="37" spans="1:20" ht="18.75" thickBot="1">
      <c r="A37" s="34" t="s">
        <v>11</v>
      </c>
      <c r="C37" s="1"/>
      <c r="D37" s="32">
        <f>S37/Q37</f>
        <v>0.04451737336283722</v>
      </c>
      <c r="E37" s="3">
        <f>SUM(E29:E35)</f>
        <v>1634.942222222222</v>
      </c>
      <c r="F37" s="17">
        <f>SUM(F29:F36)</f>
        <v>1707.7255555555557</v>
      </c>
      <c r="G37" s="17">
        <f aca="true" t="shared" si="2" ref="G37:T37">SUM(G29:G36)</f>
        <v>72.78333333333339</v>
      </c>
      <c r="H37" s="17">
        <f t="shared" si="2"/>
        <v>1.4</v>
      </c>
      <c r="I37" s="17">
        <f t="shared" si="2"/>
        <v>1932.2044444444443</v>
      </c>
      <c r="J37" s="17">
        <f t="shared" si="2"/>
        <v>2018.2211111111112</v>
      </c>
      <c r="K37" s="17">
        <f t="shared" si="2"/>
        <v>86.01666666666695</v>
      </c>
      <c r="L37" s="17">
        <f t="shared" si="2"/>
        <v>1.6500000000000001</v>
      </c>
      <c r="M37" s="17">
        <f t="shared" si="2"/>
        <v>2229.4666666666667</v>
      </c>
      <c r="N37" s="17">
        <f t="shared" si="2"/>
        <v>2328.7166666666667</v>
      </c>
      <c r="O37" s="17">
        <f t="shared" si="2"/>
        <v>99.25000000000016</v>
      </c>
      <c r="P37" s="17">
        <f t="shared" si="2"/>
        <v>1.9</v>
      </c>
      <c r="Q37" s="17">
        <f t="shared" si="2"/>
        <v>2675.3599999999997</v>
      </c>
      <c r="R37" s="17">
        <f t="shared" si="2"/>
        <v>2794.46</v>
      </c>
      <c r="S37" s="17">
        <f t="shared" si="2"/>
        <v>119.10000000000016</v>
      </c>
      <c r="T37" s="17">
        <f t="shared" si="2"/>
        <v>2.29</v>
      </c>
    </row>
    <row r="38" spans="1:20" ht="18">
      <c r="A38" s="9"/>
      <c r="C38" s="1"/>
      <c r="D38" s="19"/>
      <c r="F38" s="16"/>
      <c r="G38" s="19"/>
      <c r="H38" s="19"/>
      <c r="I38" s="3"/>
      <c r="J38" s="16"/>
      <c r="K38" s="19"/>
      <c r="L38" s="19"/>
      <c r="M38" s="3"/>
      <c r="N38" s="16"/>
      <c r="O38" s="19"/>
      <c r="P38" s="19"/>
      <c r="Q38" s="3"/>
      <c r="R38" s="16"/>
      <c r="S38" s="19"/>
      <c r="T38" s="19"/>
    </row>
    <row r="39" spans="1:20" ht="18">
      <c r="A39" s="9" t="s">
        <v>23</v>
      </c>
      <c r="C39" s="1"/>
      <c r="D39" s="32">
        <f>S39/Q39</f>
        <v>0.04909560723514208</v>
      </c>
      <c r="E39" s="3">
        <f>Q18/9*11</f>
        <v>23.650000000000006</v>
      </c>
      <c r="F39" s="16">
        <f>R18/9*11</f>
        <v>24.81111111111111</v>
      </c>
      <c r="G39" s="16">
        <f>+F39-E39</f>
        <v>1.1611111111111043</v>
      </c>
      <c r="H39" s="16">
        <f>ROUND(G39/52,2)</f>
        <v>0.02</v>
      </c>
      <c r="I39" s="3">
        <f>Q18/9*13</f>
        <v>27.950000000000003</v>
      </c>
      <c r="J39" s="16">
        <f>R18/9*13</f>
        <v>29.322222222222223</v>
      </c>
      <c r="K39" s="16">
        <f>+J39-I39</f>
        <v>1.37222222222222</v>
      </c>
      <c r="L39" s="16">
        <f>ROUND(K39/52,2)</f>
        <v>0.03</v>
      </c>
      <c r="M39" s="3">
        <f>Q18/9*15</f>
        <v>32.25000000000001</v>
      </c>
      <c r="N39" s="16">
        <f>R18/9*15</f>
        <v>33.833333333333336</v>
      </c>
      <c r="O39" s="16">
        <f>+N39-M39</f>
        <v>1.5833333333333286</v>
      </c>
      <c r="P39" s="16">
        <f>ROUND(O39/52,2)</f>
        <v>0.03</v>
      </c>
      <c r="Q39" s="3">
        <f>Q18*2</f>
        <v>38.7</v>
      </c>
      <c r="R39" s="16">
        <f>R18*2</f>
        <v>40.6</v>
      </c>
      <c r="S39" s="16">
        <f>+R39-Q39</f>
        <v>1.8999999999999986</v>
      </c>
      <c r="T39" s="16">
        <f>ROUND(S39/52,2)</f>
        <v>0.04</v>
      </c>
    </row>
    <row r="40" spans="1:20" ht="18">
      <c r="A40" s="9"/>
      <c r="C40" s="1"/>
      <c r="D40" s="19"/>
      <c r="F40" s="16"/>
      <c r="G40" s="19"/>
      <c r="H40" s="19"/>
      <c r="I40" s="3"/>
      <c r="J40" s="16"/>
      <c r="K40" s="19"/>
      <c r="L40" s="19"/>
      <c r="M40" s="3"/>
      <c r="N40" s="16"/>
      <c r="O40" s="19"/>
      <c r="P40" s="19"/>
      <c r="Q40" s="3"/>
      <c r="R40" s="16"/>
      <c r="S40" s="19"/>
      <c r="T40" s="19"/>
    </row>
    <row r="41" spans="1:20" ht="18.75" thickBot="1">
      <c r="A41" s="34" t="s">
        <v>12</v>
      </c>
      <c r="C41" s="1"/>
      <c r="D41" s="32">
        <f>S41/Q41</f>
        <v>0.044582654768133424</v>
      </c>
      <c r="E41" s="3">
        <f aca="true" t="shared" si="3" ref="E41:R41">SUM(E37:E39)</f>
        <v>1658.592222222222</v>
      </c>
      <c r="F41" s="17">
        <f t="shared" si="3"/>
        <v>1732.5366666666669</v>
      </c>
      <c r="G41" s="17">
        <f t="shared" si="3"/>
        <v>73.94444444444449</v>
      </c>
      <c r="H41" s="17">
        <f t="shared" si="3"/>
        <v>1.42</v>
      </c>
      <c r="I41" s="30">
        <f t="shared" si="3"/>
        <v>1960.1544444444444</v>
      </c>
      <c r="J41" s="17">
        <f t="shared" si="3"/>
        <v>2047.5433333333335</v>
      </c>
      <c r="K41" s="17">
        <f t="shared" si="3"/>
        <v>87.38888888888917</v>
      </c>
      <c r="L41" s="17">
        <f>SUM(L37:L39)</f>
        <v>1.6800000000000002</v>
      </c>
      <c r="M41" s="30">
        <f t="shared" si="3"/>
        <v>2261.7166666666667</v>
      </c>
      <c r="N41" s="17">
        <f t="shared" si="3"/>
        <v>2362.55</v>
      </c>
      <c r="O41" s="17">
        <f t="shared" si="3"/>
        <v>100.83333333333348</v>
      </c>
      <c r="P41" s="17">
        <f>SUM(P37:P39)</f>
        <v>1.93</v>
      </c>
      <c r="Q41" s="30">
        <f t="shared" si="3"/>
        <v>2714.0599999999995</v>
      </c>
      <c r="R41" s="17">
        <f t="shared" si="3"/>
        <v>2835.06</v>
      </c>
      <c r="S41" s="17">
        <f>SUM(S37:S39)</f>
        <v>121.00000000000017</v>
      </c>
      <c r="T41" s="17">
        <f>SUM(T37:T39)</f>
        <v>2.33</v>
      </c>
    </row>
    <row r="42" spans="1:20" ht="18">
      <c r="A42" s="11"/>
      <c r="B42" s="12"/>
      <c r="C42" s="13"/>
      <c r="D42" s="20"/>
      <c r="F42" s="26"/>
      <c r="G42" s="20"/>
      <c r="H42" s="20"/>
      <c r="J42" s="20"/>
      <c r="K42" s="20"/>
      <c r="L42" s="20"/>
      <c r="N42" s="20"/>
      <c r="O42" s="20"/>
      <c r="P42" s="20"/>
      <c r="R42" s="20"/>
      <c r="S42" s="20"/>
      <c r="T42" s="20"/>
    </row>
    <row r="46" spans="1:18" ht="18">
      <c r="A46" s="2" t="s">
        <v>24</v>
      </c>
      <c r="F46" s="3">
        <f>+F8+F18</f>
        <v>168.58666666666667</v>
      </c>
      <c r="J46" s="3">
        <f>+J8+J18</f>
        <v>196.68444444444444</v>
      </c>
      <c r="N46" s="3">
        <f>+N8+N18</f>
        <v>224.78222222222223</v>
      </c>
      <c r="R46" s="3">
        <f>+R8+R18</f>
        <v>252.88000000000002</v>
      </c>
    </row>
    <row r="47" spans="6:18" ht="18">
      <c r="F47" s="3">
        <f>+F29+F39</f>
        <v>309.0755555555556</v>
      </c>
      <c r="J47" s="3">
        <f>+J29+J39</f>
        <v>365.27111111111117</v>
      </c>
      <c r="N47" s="3">
        <f>+N29+N39</f>
        <v>421.46666666666664</v>
      </c>
      <c r="R47" s="3">
        <f>+R29+R39</f>
        <v>505.76000000000005</v>
      </c>
    </row>
  </sheetData>
  <printOptions/>
  <pageMargins left="0.35433070866141736" right="0.35433070866141736" top="0.24" bottom="0.41" header="0.54" footer="0.2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Treasurers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Rossendale Borough Council</dc:creator>
  <cp:keywords/>
  <dc:description/>
  <cp:lastModifiedBy>Administrator</cp:lastModifiedBy>
  <cp:lastPrinted>2006-02-15T16:16:11Z</cp:lastPrinted>
  <dcterms:created xsi:type="dcterms:W3CDTF">2000-03-22T15:23:09Z</dcterms:created>
  <dcterms:modified xsi:type="dcterms:W3CDTF">2006-02-21T14:51:00Z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-451253178</vt:i4>
  </property>
  <property fmtid="{D5CDD505-2E9C-101B-9397-08002B2CF9AE}" pid="3" name="_EmailSubject">
    <vt:lpwstr>Budget 05/06</vt:lpwstr>
  </property>
  <property fmtid="{D5CDD505-2E9C-101B-9397-08002B2CF9AE}" pid="4" name="_AuthorEmail">
    <vt:lpwstr>philseddon@rossendalebc.gov.uk</vt:lpwstr>
  </property>
  <property fmtid="{D5CDD505-2E9C-101B-9397-08002B2CF9AE}" pid="5" name="_AuthorEmailDisplayName">
    <vt:lpwstr>Phil Seddon</vt:lpwstr>
  </property>
  <property fmtid="{D5CDD505-2E9C-101B-9397-08002B2CF9AE}" pid="6" name="_PreviousAdHocReviewCycleID">
    <vt:i4>-252535382</vt:i4>
  </property>
</Properties>
</file>